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853" activeTab="0"/>
  </bookViews>
  <sheets>
    <sheet name="附表1-2021年一般公共预算表" sheetId="1" r:id="rId1"/>
    <sheet name="附表2-2021年政府性基金预算收支预算表" sheetId="2" r:id="rId2"/>
    <sheet name="附表12-2021年社会保险基金收支预算表" sheetId="3" r:id="rId3"/>
    <sheet name="附表13-2021年国有资本经营收支预算表" sheetId="4" r:id="rId4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预下10000</t>
        </r>
      </text>
    </comment>
    <comment ref="G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预下27000</t>
        </r>
      </text>
    </comment>
    <comment ref="G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预下28000</t>
        </r>
      </text>
    </comment>
    <comment ref="G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预下2000</t>
        </r>
      </text>
    </comment>
    <comment ref="G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预下9000</t>
        </r>
      </text>
    </comment>
    <comment ref="G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预下4000</t>
        </r>
      </text>
    </comment>
  </commentList>
</comments>
</file>

<file path=xl/sharedStrings.xml><?xml version="1.0" encoding="utf-8"?>
<sst xmlns="http://schemas.openxmlformats.org/spreadsheetml/2006/main" count="167" uniqueCount="131">
  <si>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1—1</t>
    </r>
  </si>
  <si>
    <t>汉台区2021年一般公共预算收支预算表</t>
  </si>
  <si>
    <t xml:space="preserve">   单位：万元</t>
  </si>
  <si>
    <t>类别       收入</t>
  </si>
  <si>
    <t>2020年实际完成数</t>
  </si>
  <si>
    <t>2021年预算数</t>
  </si>
  <si>
    <t>2021比2020年+/-%</t>
  </si>
  <si>
    <t xml:space="preserve">              支出</t>
  </si>
  <si>
    <t>2020年预算数</t>
  </si>
  <si>
    <t>备注</t>
  </si>
  <si>
    <t>预算数</t>
  </si>
  <si>
    <t>年+/-%</t>
  </si>
  <si>
    <t xml:space="preserve"> 类别</t>
  </si>
  <si>
    <t>一、地方财政收入</t>
  </si>
  <si>
    <t>一、一般公共服务</t>
  </si>
  <si>
    <t>镇办预算调整至一般公共服务</t>
  </si>
  <si>
    <t>其中1.税收收入</t>
  </si>
  <si>
    <t>二、国防</t>
  </si>
  <si>
    <t xml:space="preserve">    增值税</t>
  </si>
  <si>
    <t>三、公共安全</t>
  </si>
  <si>
    <t xml:space="preserve">    城建税</t>
  </si>
  <si>
    <t>四、教育</t>
  </si>
  <si>
    <t xml:space="preserve">    企业所得税</t>
  </si>
  <si>
    <t>五、科学技术</t>
  </si>
  <si>
    <t xml:space="preserve">    个人所得税</t>
  </si>
  <si>
    <t>六、文化体育与传媒</t>
  </si>
  <si>
    <t xml:space="preserve">    房产税</t>
  </si>
  <si>
    <t>七、社会保障和就业</t>
  </si>
  <si>
    <t xml:space="preserve">   城镇土地使用税</t>
  </si>
  <si>
    <t>八、卫生健康支出</t>
  </si>
  <si>
    <t>契税</t>
  </si>
  <si>
    <t>九、城乡社区事务</t>
  </si>
  <si>
    <t xml:space="preserve">  资源税</t>
  </si>
  <si>
    <t>十、农林水事务</t>
  </si>
  <si>
    <t xml:space="preserve">    其它各税</t>
  </si>
  <si>
    <t>十一、交通运输</t>
  </si>
  <si>
    <t>预计下达道路建设资金列入预算</t>
  </si>
  <si>
    <t xml:space="preserve">    2.非税收入</t>
  </si>
  <si>
    <t>十二、资源勘探信息等事务</t>
  </si>
  <si>
    <t xml:space="preserve">    专项收入</t>
  </si>
  <si>
    <t>十三、粮油物资储备事务</t>
  </si>
  <si>
    <t>粮食局相关预算编入一般公共服务发改局项下</t>
  </si>
  <si>
    <t>行政事业性收费、罚没及国有资源（资产）有偿使用收入</t>
  </si>
  <si>
    <t>十四、商业服务业等事务</t>
  </si>
  <si>
    <t>十五、住房保障支出</t>
  </si>
  <si>
    <t>十六、节能环保</t>
  </si>
  <si>
    <t>十七、灾害防治与应急管理</t>
  </si>
  <si>
    <t>十八、政府债务付息支出</t>
  </si>
  <si>
    <t>十九、自然资源与海洋</t>
  </si>
  <si>
    <t>二十、其他各类支出</t>
  </si>
  <si>
    <r>
      <rPr>
        <sz val="14"/>
        <color indexed="8"/>
        <rFont val="仿宋_GB2312"/>
        <family val="0"/>
      </rPr>
      <t>附件</t>
    </r>
    <r>
      <rPr>
        <sz val="14"/>
        <color indexed="8"/>
        <rFont val="Times New Roman"/>
        <family val="1"/>
      </rPr>
      <t>1—2</t>
    </r>
  </si>
  <si>
    <t xml:space="preserve">               支出</t>
  </si>
  <si>
    <t xml:space="preserve">   1、总预备费</t>
  </si>
  <si>
    <t xml:space="preserve">   2、调资预留</t>
  </si>
  <si>
    <t xml:space="preserve">   3、专收专支</t>
  </si>
  <si>
    <t xml:space="preserve">   4、民生配套资金</t>
  </si>
  <si>
    <t>二、一般性转移支付和返还收入</t>
  </si>
  <si>
    <t xml:space="preserve">   5、结转支出</t>
  </si>
  <si>
    <t>三、转贷地方政府债券收入</t>
  </si>
  <si>
    <t xml:space="preserve">    6、重点项目前期费</t>
  </si>
  <si>
    <t xml:space="preserve">     1.新增一般债券</t>
  </si>
  <si>
    <t xml:space="preserve">   7.应急资金</t>
  </si>
  <si>
    <t xml:space="preserve">     2.再融资债券</t>
  </si>
  <si>
    <t xml:space="preserve">    8、政府购买公共服务PPP项目及项目前期费</t>
  </si>
  <si>
    <t>四、上年结转结余</t>
  </si>
  <si>
    <t>五、上级专项补助</t>
  </si>
  <si>
    <t>六、调入资金</t>
  </si>
  <si>
    <t>一般预算支出小计</t>
  </si>
  <si>
    <t>七、调入预算稳定调节基金</t>
  </si>
  <si>
    <t>二十一、转移性支出</t>
  </si>
  <si>
    <t>上解上级支出</t>
  </si>
  <si>
    <t xml:space="preserve">    体制上解支出</t>
  </si>
  <si>
    <t xml:space="preserve">    专项上解支出</t>
  </si>
  <si>
    <t>二十二、债务还本支出（再融资债券）</t>
  </si>
  <si>
    <t>二十三、年终结余</t>
  </si>
  <si>
    <t>收入总计</t>
  </si>
  <si>
    <t>支出总计</t>
  </si>
  <si>
    <t>备注：2021年地方财政收入预算124000万元，较上年实际完成同比增长6.6%；2021年全区财政支出预算为275300万元，剔除中省市提前下达2021年专项转移支付80000万元后，全区一般预算支出为 195300 万元，较上年预算同比下降1.66%。</t>
  </si>
  <si>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2</t>
    </r>
  </si>
  <si>
    <t>汉台区2021年政府性基金收支预算表</t>
  </si>
  <si>
    <t>单位：万元</t>
  </si>
  <si>
    <t>项      目</t>
  </si>
  <si>
    <t>2021年
预算数</t>
  </si>
  <si>
    <t>备  注</t>
  </si>
  <si>
    <t>一、国有土地使用权出让收入</t>
  </si>
  <si>
    <t>一、城乡社区事务</t>
  </si>
  <si>
    <t xml:space="preserve">   1. 国有土地使用权出让收入及对应专项债务收入安排的支出</t>
  </si>
  <si>
    <t xml:space="preserve">   其中：（一）征地和拆迁补偿支出</t>
  </si>
  <si>
    <t xml:space="preserve">         （二）土地开发支出</t>
  </si>
  <si>
    <t xml:space="preserve">         （三） 其他国有土地使用权出让收入安排的支出</t>
  </si>
  <si>
    <t>二、上年结余</t>
  </si>
  <si>
    <t>二、年终结余</t>
  </si>
  <si>
    <t>收入合计</t>
  </si>
  <si>
    <t>支出合计</t>
  </si>
  <si>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3</t>
    </r>
  </si>
  <si>
    <t>汉台区2021年社会保险基金收支预算表</t>
  </si>
  <si>
    <t>项    目</t>
  </si>
  <si>
    <t>社会保险基金收入</t>
  </si>
  <si>
    <t>社会保险基金支出</t>
  </si>
  <si>
    <t>滚存结余</t>
  </si>
  <si>
    <t>当年结余</t>
  </si>
  <si>
    <t>合计</t>
  </si>
  <si>
    <t>上年结余</t>
  </si>
  <si>
    <t>缴费
收入</t>
  </si>
  <si>
    <t>利息
收入</t>
  </si>
  <si>
    <t>财政补
贴收入</t>
  </si>
  <si>
    <t>异地转
移收入</t>
  </si>
  <si>
    <t>社会保险待遇支出</t>
  </si>
  <si>
    <t>其他
支出</t>
  </si>
  <si>
    <t>转移
支出</t>
  </si>
  <si>
    <t>合    计</t>
  </si>
  <si>
    <t>一、城乡居民基本养老保险基金</t>
  </si>
  <si>
    <t>二、机关事业养老基金</t>
  </si>
  <si>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4</t>
    </r>
  </si>
  <si>
    <t>汉台区2021年国有资本经营收支预算表</t>
  </si>
  <si>
    <t>国有资本经营收入</t>
  </si>
  <si>
    <t>国有资本经营支出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</si>
  <si>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</si>
  <si>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</si>
  <si>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</si>
  <si>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</si>
  <si>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</si>
  <si>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</si>
  <si>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</si>
  <si>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</si>
  <si>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</si>
  <si>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</si>
  <si>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</si>
  <si>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</si>
  <si>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</si>
  <si>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t>八、结余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</si>
</sst>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?_ ;_ @_ "/>
    <numFmt numFmtId="178" formatCode="#,##0_ "/>
    <numFmt numFmtId="179" formatCode="0.0_ "/>
    <numFmt numFmtId="180" formatCode="0.00_ "/>
  </numFmts>
  <fonts count="62">
    <font>
      <sz val="12"/>
      <name val="Verdana"/>
      <family val="2"/>
    </font>
    <font>
      <sz val="12"/>
      <name val="宋体"/>
      <family val="0"/>
    </font>
    <font>
      <sz val="14"/>
      <name val="Times New Roman"/>
      <family val="1"/>
    </font>
    <font>
      <sz val="22"/>
      <name val="方正小标宋简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Verdan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Times New Roman"/>
      <family val="1"/>
    </font>
    <font>
      <sz val="11"/>
      <name val="Verdana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4"/>
      <name val="仿宋_GB2312"/>
      <family val="0"/>
    </font>
    <font>
      <sz val="14"/>
      <color indexed="8"/>
      <name val="仿宋_GB2312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4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>
      <alignment vertical="center"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6" fillId="0" borderId="0" applyBorder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76" fontId="1" fillId="0" borderId="9" xfId="22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 wrapText="1"/>
    </xf>
    <xf numFmtId="176" fontId="5" fillId="0" borderId="9" xfId="22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33" borderId="1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7" fontId="1" fillId="0" borderId="9" xfId="22" applyNumberFormat="1" applyFont="1" applyFill="1" applyBorder="1" applyAlignment="1">
      <alignment vertical="center" wrapText="1"/>
    </xf>
    <xf numFmtId="176" fontId="1" fillId="0" borderId="9" xfId="22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/>
    </xf>
    <xf numFmtId="179" fontId="11" fillId="0" borderId="9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9" xfId="0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6" fontId="11" fillId="0" borderId="9" xfId="0" applyNumberFormat="1" applyFont="1" applyFill="1" applyBorder="1" applyAlignment="1" applyProtection="1">
      <alignment horizontal="left" vertical="center"/>
      <protection locked="0"/>
    </xf>
    <xf numFmtId="180" fontId="11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 applyProtection="1">
      <alignment horizontal="left" vertical="center" indent="1"/>
      <protection locked="0"/>
    </xf>
    <xf numFmtId="176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horizontal="center"/>
    </xf>
    <xf numFmtId="176" fontId="11" fillId="0" borderId="9" xfId="0" applyNumberFormat="1" applyFont="1" applyFill="1" applyBorder="1" applyAlignment="1">
      <alignment/>
    </xf>
    <xf numFmtId="0" fontId="6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1" fillId="0" borderId="9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17" fillId="0" borderId="9" xfId="0" applyNumberFormat="1" applyFont="1" applyFill="1" applyBorder="1" applyAlignment="1">
      <alignment horizontal="left" vertical="center" wrapText="1" shrinkToFit="1"/>
    </xf>
    <xf numFmtId="0" fontId="11" fillId="0" borderId="9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千位分隔 4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3232" xfId="68"/>
    <cellStyle name="常规 2" xfId="69"/>
    <cellStyle name="常规 3" xfId="70"/>
    <cellStyle name="常规 4" xfId="71"/>
    <cellStyle name="千位分隔 2" xfId="72"/>
    <cellStyle name="千位分隔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1" name="Line 7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228600</xdr:rowOff>
    </xdr:from>
    <xdr:to>
      <xdr:col>5</xdr:col>
      <xdr:colOff>38100</xdr:colOff>
      <xdr:row>28</xdr:row>
      <xdr:rowOff>19050</xdr:rowOff>
    </xdr:to>
    <xdr:sp>
      <xdr:nvSpPr>
        <xdr:cNvPr id="2" name="Line 8"/>
        <xdr:cNvSpPr>
          <a:spLocks/>
        </xdr:cNvSpPr>
      </xdr:nvSpPr>
      <xdr:spPr>
        <a:xfrm flipV="1">
          <a:off x="5619750" y="74676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3" name="Line 9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228600</xdr:rowOff>
    </xdr:from>
    <xdr:to>
      <xdr:col>5</xdr:col>
      <xdr:colOff>38100</xdr:colOff>
      <xdr:row>28</xdr:row>
      <xdr:rowOff>19050</xdr:rowOff>
    </xdr:to>
    <xdr:sp>
      <xdr:nvSpPr>
        <xdr:cNvPr id="4" name="Line 10"/>
        <xdr:cNvSpPr>
          <a:spLocks/>
        </xdr:cNvSpPr>
      </xdr:nvSpPr>
      <xdr:spPr>
        <a:xfrm flipV="1">
          <a:off x="5619750" y="74676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5" name="Line 11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228600</xdr:rowOff>
    </xdr:from>
    <xdr:to>
      <xdr:col>5</xdr:col>
      <xdr:colOff>38100</xdr:colOff>
      <xdr:row>28</xdr:row>
      <xdr:rowOff>19050</xdr:rowOff>
    </xdr:to>
    <xdr:sp>
      <xdr:nvSpPr>
        <xdr:cNvPr id="6" name="Line 12"/>
        <xdr:cNvSpPr>
          <a:spLocks/>
        </xdr:cNvSpPr>
      </xdr:nvSpPr>
      <xdr:spPr>
        <a:xfrm flipV="1">
          <a:off x="5619750" y="74676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7" name="Line 13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228600</xdr:rowOff>
    </xdr:from>
    <xdr:to>
      <xdr:col>5</xdr:col>
      <xdr:colOff>38100</xdr:colOff>
      <xdr:row>28</xdr:row>
      <xdr:rowOff>19050</xdr:rowOff>
    </xdr:to>
    <xdr:sp>
      <xdr:nvSpPr>
        <xdr:cNvPr id="8" name="Line 14"/>
        <xdr:cNvSpPr>
          <a:spLocks/>
        </xdr:cNvSpPr>
      </xdr:nvSpPr>
      <xdr:spPr>
        <a:xfrm flipV="1">
          <a:off x="5619750" y="74676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9" name="Line 15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228600</xdr:rowOff>
    </xdr:from>
    <xdr:to>
      <xdr:col>5</xdr:col>
      <xdr:colOff>38100</xdr:colOff>
      <xdr:row>28</xdr:row>
      <xdr:rowOff>19050</xdr:rowOff>
    </xdr:to>
    <xdr:sp>
      <xdr:nvSpPr>
        <xdr:cNvPr id="10" name="Line 16"/>
        <xdr:cNvSpPr>
          <a:spLocks/>
        </xdr:cNvSpPr>
      </xdr:nvSpPr>
      <xdr:spPr>
        <a:xfrm flipV="1">
          <a:off x="5619750" y="74676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11" name="Line 17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228600</xdr:rowOff>
    </xdr:from>
    <xdr:to>
      <xdr:col>5</xdr:col>
      <xdr:colOff>38100</xdr:colOff>
      <xdr:row>28</xdr:row>
      <xdr:rowOff>19050</xdr:rowOff>
    </xdr:to>
    <xdr:sp>
      <xdr:nvSpPr>
        <xdr:cNvPr id="12" name="Line 18"/>
        <xdr:cNvSpPr>
          <a:spLocks/>
        </xdr:cNvSpPr>
      </xdr:nvSpPr>
      <xdr:spPr>
        <a:xfrm flipV="1">
          <a:off x="5619750" y="74676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13" name="Line 19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9525</xdr:colOff>
      <xdr:row>28</xdr:row>
      <xdr:rowOff>28575</xdr:rowOff>
    </xdr:to>
    <xdr:sp>
      <xdr:nvSpPr>
        <xdr:cNvPr id="14" name="Line 20"/>
        <xdr:cNvSpPr>
          <a:spLocks/>
        </xdr:cNvSpPr>
      </xdr:nvSpPr>
      <xdr:spPr>
        <a:xfrm flipH="1" flipV="1">
          <a:off x="0" y="7477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9525</xdr:colOff>
      <xdr:row>4</xdr:row>
      <xdr:rowOff>247650</xdr:rowOff>
    </xdr:to>
    <xdr:sp>
      <xdr:nvSpPr>
        <xdr:cNvPr id="15" name="Line 21"/>
        <xdr:cNvSpPr>
          <a:spLocks/>
        </xdr:cNvSpPr>
      </xdr:nvSpPr>
      <xdr:spPr>
        <a:xfrm>
          <a:off x="4095750" y="847725"/>
          <a:ext cx="1524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742950</xdr:colOff>
      <xdr:row>28</xdr:row>
      <xdr:rowOff>0</xdr:rowOff>
    </xdr:from>
    <xdr:to>
      <xdr:col>4</xdr:col>
      <xdr:colOff>1524000</xdr:colOff>
      <xdr:row>29</xdr:row>
      <xdr:rowOff>266700</xdr:rowOff>
    </xdr:to>
    <xdr:sp>
      <xdr:nvSpPr>
        <xdr:cNvPr id="16" name="Line 22"/>
        <xdr:cNvSpPr>
          <a:spLocks/>
        </xdr:cNvSpPr>
      </xdr:nvSpPr>
      <xdr:spPr>
        <a:xfrm>
          <a:off x="3990975" y="7467600"/>
          <a:ext cx="1619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tabSelected="1" zoomScaleSheetLayoutView="100" workbookViewId="0" topLeftCell="A39">
      <selection activeCell="A26" sqref="A26:I49"/>
    </sheetView>
  </sheetViews>
  <sheetFormatPr defaultColWidth="8.796875" defaultRowHeight="15"/>
  <cols>
    <col min="1" max="1" width="16.09765625" style="0" customWidth="1"/>
    <col min="2" max="2" width="9.3984375" style="0" customWidth="1"/>
    <col min="3" max="3" width="8.59765625" style="0" customWidth="1"/>
    <col min="5" max="5" width="16" style="0" customWidth="1"/>
    <col min="6" max="6" width="8.796875" style="0" customWidth="1"/>
    <col min="7" max="8" width="9" style="0" customWidth="1"/>
    <col min="9" max="9" width="13.59765625" style="0" customWidth="1"/>
  </cols>
  <sheetData>
    <row r="1" ht="21" customHeight="1">
      <c r="A1" s="53" t="s">
        <v>0</v>
      </c>
    </row>
    <row r="2" spans="1:9" ht="26.25" customHeight="1">
      <c r="A2" s="113" t="s">
        <v>1</v>
      </c>
      <c r="B2" s="54"/>
      <c r="C2" s="54"/>
      <c r="D2" s="54"/>
      <c r="E2" s="54"/>
      <c r="F2" s="55"/>
      <c r="G2" s="55"/>
      <c r="H2" s="54"/>
      <c r="I2" s="54"/>
    </row>
    <row r="3" spans="1:9" ht="19.5" customHeight="1">
      <c r="A3" s="56"/>
      <c r="B3" s="57"/>
      <c r="C3" s="57"/>
      <c r="D3" s="56"/>
      <c r="E3" s="56"/>
      <c r="F3" s="58"/>
      <c r="G3" s="58"/>
      <c r="H3" s="56"/>
      <c r="I3" s="107" t="s">
        <v>2</v>
      </c>
    </row>
    <row r="4" spans="1:9" ht="19.5" customHeight="1">
      <c r="A4" s="59" t="s">
        <v>3</v>
      </c>
      <c r="B4" s="60" t="s">
        <v>4</v>
      </c>
      <c r="C4" s="60" t="s">
        <v>5</v>
      </c>
      <c r="D4" s="61" t="s">
        <v>6</v>
      </c>
      <c r="E4" s="62" t="s">
        <v>7</v>
      </c>
      <c r="F4" s="63" t="s">
        <v>8</v>
      </c>
      <c r="G4" s="64" t="s">
        <v>5</v>
      </c>
      <c r="H4" s="60" t="s">
        <v>6</v>
      </c>
      <c r="I4" s="60" t="s">
        <v>9</v>
      </c>
    </row>
    <row r="5" spans="1:9" ht="19.5" customHeight="1">
      <c r="A5" s="59"/>
      <c r="B5" s="65" t="s">
        <v>10</v>
      </c>
      <c r="C5" s="65" t="s">
        <v>10</v>
      </c>
      <c r="D5" s="66" t="s">
        <v>11</v>
      </c>
      <c r="E5" s="67" t="s">
        <v>12</v>
      </c>
      <c r="F5" s="68" t="s">
        <v>10</v>
      </c>
      <c r="G5" s="69" t="s">
        <v>10</v>
      </c>
      <c r="H5" s="65" t="s">
        <v>11</v>
      </c>
      <c r="I5" s="60"/>
    </row>
    <row r="6" spans="1:9" ht="24.75" customHeight="1">
      <c r="A6" s="70" t="s">
        <v>13</v>
      </c>
      <c r="B6" s="71">
        <f>SUM(B7,B17)</f>
        <v>116309</v>
      </c>
      <c r="C6" s="71">
        <f>SUM(C7,C17)</f>
        <v>124000</v>
      </c>
      <c r="D6" s="72">
        <f aca="true" t="shared" si="0" ref="D6:D19">(C6-B6)/B6*100</f>
        <v>6.61255792758944</v>
      </c>
      <c r="E6" s="73" t="s">
        <v>14</v>
      </c>
      <c r="F6" s="74">
        <v>31874</v>
      </c>
      <c r="G6" s="74">
        <v>35769</v>
      </c>
      <c r="H6" s="72">
        <f aca="true" t="shared" si="1" ref="H6:H22">(G6-F6)/F6*100</f>
        <v>12.2199912154107</v>
      </c>
      <c r="I6" s="79" t="s">
        <v>15</v>
      </c>
    </row>
    <row r="7" spans="1:9" ht="18" customHeight="1">
      <c r="A7" s="70" t="s">
        <v>16</v>
      </c>
      <c r="B7" s="75">
        <f>SUM(B8:B16)</f>
        <v>102341</v>
      </c>
      <c r="C7" s="75">
        <f>SUM(C8:C16)</f>
        <v>110700</v>
      </c>
      <c r="D7" s="72">
        <f t="shared" si="0"/>
        <v>8.16779198952521</v>
      </c>
      <c r="E7" s="76" t="s">
        <v>17</v>
      </c>
      <c r="F7" s="74">
        <v>90</v>
      </c>
      <c r="G7" s="74">
        <v>30</v>
      </c>
      <c r="H7" s="72">
        <f t="shared" si="1"/>
        <v>-66.6666666666667</v>
      </c>
      <c r="I7" s="108"/>
    </row>
    <row r="8" spans="1:9" ht="18" customHeight="1">
      <c r="A8" s="77" t="s">
        <v>18</v>
      </c>
      <c r="B8" s="77">
        <v>26495</v>
      </c>
      <c r="C8" s="77">
        <v>31350</v>
      </c>
      <c r="D8" s="72">
        <f t="shared" si="0"/>
        <v>18.3242121154935</v>
      </c>
      <c r="E8" s="76" t="s">
        <v>19</v>
      </c>
      <c r="F8" s="74">
        <v>931</v>
      </c>
      <c r="G8" s="74">
        <v>574</v>
      </c>
      <c r="H8" s="72">
        <f t="shared" si="1"/>
        <v>-38.3458646616541</v>
      </c>
      <c r="I8" s="108"/>
    </row>
    <row r="9" spans="1:9" ht="18" customHeight="1">
      <c r="A9" s="77" t="s">
        <v>20</v>
      </c>
      <c r="B9" s="77">
        <v>10171</v>
      </c>
      <c r="C9" s="77">
        <v>10600</v>
      </c>
      <c r="D9" s="72">
        <f t="shared" si="0"/>
        <v>4.21787434863829</v>
      </c>
      <c r="E9" s="76" t="s">
        <v>21</v>
      </c>
      <c r="F9" s="74">
        <v>71176</v>
      </c>
      <c r="G9" s="74">
        <v>68949</v>
      </c>
      <c r="H9" s="72">
        <f t="shared" si="1"/>
        <v>-3.12886366190851</v>
      </c>
      <c r="I9" s="108"/>
    </row>
    <row r="10" spans="1:9" ht="18" customHeight="1">
      <c r="A10" s="77" t="s">
        <v>22</v>
      </c>
      <c r="B10" s="77">
        <v>11689</v>
      </c>
      <c r="C10" s="77">
        <v>12000</v>
      </c>
      <c r="D10" s="72">
        <f t="shared" si="0"/>
        <v>2.66062109675764</v>
      </c>
      <c r="E10" s="76" t="s">
        <v>23</v>
      </c>
      <c r="F10" s="74">
        <v>426</v>
      </c>
      <c r="G10" s="74">
        <v>144</v>
      </c>
      <c r="H10" s="72">
        <f t="shared" si="1"/>
        <v>-66.1971830985916</v>
      </c>
      <c r="I10" s="108"/>
    </row>
    <row r="11" spans="1:9" ht="18" customHeight="1">
      <c r="A11" s="77" t="s">
        <v>24</v>
      </c>
      <c r="B11" s="77">
        <v>3525</v>
      </c>
      <c r="C11" s="77">
        <v>3550</v>
      </c>
      <c r="D11" s="72">
        <f t="shared" si="0"/>
        <v>0.709219858156028</v>
      </c>
      <c r="E11" s="76" t="s">
        <v>25</v>
      </c>
      <c r="F11" s="74">
        <v>1516</v>
      </c>
      <c r="G11" s="74">
        <v>984</v>
      </c>
      <c r="H11" s="72">
        <f t="shared" si="1"/>
        <v>-35.0923482849604</v>
      </c>
      <c r="I11" s="79"/>
    </row>
    <row r="12" spans="1:9" ht="18" customHeight="1">
      <c r="A12" s="77" t="s">
        <v>26</v>
      </c>
      <c r="B12" s="77">
        <v>4953</v>
      </c>
      <c r="C12" s="77">
        <v>4950</v>
      </c>
      <c r="D12" s="72">
        <f t="shared" si="0"/>
        <v>-0.0605693519079346</v>
      </c>
      <c r="E12" s="76" t="s">
        <v>27</v>
      </c>
      <c r="F12" s="74">
        <v>62842</v>
      </c>
      <c r="G12" s="74">
        <v>62123</v>
      </c>
      <c r="H12" s="72">
        <f t="shared" si="1"/>
        <v>-1.14413926991503</v>
      </c>
      <c r="I12" s="99"/>
    </row>
    <row r="13" spans="1:9" ht="18" customHeight="1">
      <c r="A13" s="77" t="s">
        <v>28</v>
      </c>
      <c r="B13" s="77">
        <v>3740</v>
      </c>
      <c r="C13" s="77">
        <v>4200</v>
      </c>
      <c r="D13" s="72">
        <f t="shared" si="0"/>
        <v>12.2994652406417</v>
      </c>
      <c r="E13" s="76" t="s">
        <v>29</v>
      </c>
      <c r="F13" s="10">
        <v>44231</v>
      </c>
      <c r="G13" s="10">
        <v>45135</v>
      </c>
      <c r="H13" s="72">
        <f t="shared" si="1"/>
        <v>2.0438154235717</v>
      </c>
      <c r="I13" s="99"/>
    </row>
    <row r="14" spans="1:9" ht="24.75" customHeight="1">
      <c r="A14" s="77" t="s">
        <v>30</v>
      </c>
      <c r="B14" s="77">
        <v>13054</v>
      </c>
      <c r="C14" s="77">
        <v>13330</v>
      </c>
      <c r="D14" s="72">
        <f t="shared" si="0"/>
        <v>2.11429446912824</v>
      </c>
      <c r="E14" s="76" t="s">
        <v>31</v>
      </c>
      <c r="F14" s="74">
        <v>11990</v>
      </c>
      <c r="G14" s="74">
        <v>8169</v>
      </c>
      <c r="H14" s="72">
        <f t="shared" si="1"/>
        <v>-31.8682235195997</v>
      </c>
      <c r="I14" s="79" t="s">
        <v>15</v>
      </c>
    </row>
    <row r="15" spans="1:9" ht="24.75" customHeight="1">
      <c r="A15" s="77" t="s">
        <v>32</v>
      </c>
      <c r="B15" s="77">
        <v>445</v>
      </c>
      <c r="C15" s="77">
        <v>500</v>
      </c>
      <c r="D15" s="72">
        <f t="shared" si="0"/>
        <v>12.3595505617978</v>
      </c>
      <c r="E15" s="76" t="s">
        <v>33</v>
      </c>
      <c r="F15" s="74">
        <v>29645</v>
      </c>
      <c r="G15" s="74">
        <v>22497</v>
      </c>
      <c r="H15" s="72">
        <f t="shared" si="1"/>
        <v>-24.1119919041997</v>
      </c>
      <c r="I15" s="79" t="s">
        <v>15</v>
      </c>
    </row>
    <row r="16" spans="1:9" ht="24.75" customHeight="1">
      <c r="A16" s="77" t="s">
        <v>34</v>
      </c>
      <c r="B16" s="77">
        <v>28269</v>
      </c>
      <c r="C16" s="77">
        <v>30220</v>
      </c>
      <c r="D16" s="72">
        <f t="shared" si="0"/>
        <v>6.90155293784711</v>
      </c>
      <c r="E16" s="76" t="s">
        <v>35</v>
      </c>
      <c r="F16" s="74">
        <v>609</v>
      </c>
      <c r="G16" s="74">
        <v>4420</v>
      </c>
      <c r="H16" s="72">
        <f t="shared" si="1"/>
        <v>625.779967159277</v>
      </c>
      <c r="I16" s="79" t="s">
        <v>36</v>
      </c>
    </row>
    <row r="17" spans="1:9" ht="21" customHeight="1">
      <c r="A17" s="70" t="s">
        <v>37</v>
      </c>
      <c r="B17" s="75">
        <f>SUM(B18:B19)</f>
        <v>13968</v>
      </c>
      <c r="C17" s="75">
        <f>SUM(C18:C19)</f>
        <v>13300</v>
      </c>
      <c r="D17" s="72">
        <f t="shared" si="0"/>
        <v>-4.7823596792669</v>
      </c>
      <c r="E17" s="78" t="s">
        <v>38</v>
      </c>
      <c r="F17" s="74">
        <v>2976.35</v>
      </c>
      <c r="G17" s="74">
        <v>2928</v>
      </c>
      <c r="H17" s="72">
        <f t="shared" si="1"/>
        <v>-1.62447292825104</v>
      </c>
      <c r="I17" s="99"/>
    </row>
    <row r="18" spans="1:9" ht="27" customHeight="1">
      <c r="A18" s="77" t="s">
        <v>39</v>
      </c>
      <c r="B18" s="77">
        <v>6781</v>
      </c>
      <c r="C18" s="77">
        <v>6680</v>
      </c>
      <c r="D18" s="72">
        <f t="shared" si="0"/>
        <v>-1.48945583247309</v>
      </c>
      <c r="E18" s="78" t="s">
        <v>40</v>
      </c>
      <c r="F18" s="74">
        <v>545</v>
      </c>
      <c r="G18" s="74"/>
      <c r="H18" s="72">
        <f t="shared" si="1"/>
        <v>-100</v>
      </c>
      <c r="I18" s="79" t="s">
        <v>41</v>
      </c>
    </row>
    <row r="19" spans="1:9" ht="27.75" customHeight="1">
      <c r="A19" s="79" t="s">
        <v>42</v>
      </c>
      <c r="B19" s="77">
        <v>7187</v>
      </c>
      <c r="C19" s="77">
        <v>6620</v>
      </c>
      <c r="D19" s="72">
        <f t="shared" si="0"/>
        <v>-7.88924446918046</v>
      </c>
      <c r="E19" s="78" t="s">
        <v>43</v>
      </c>
      <c r="F19" s="74">
        <v>218</v>
      </c>
      <c r="G19" s="74">
        <v>110</v>
      </c>
      <c r="H19" s="72">
        <f t="shared" si="1"/>
        <v>-49.5412844036697</v>
      </c>
      <c r="I19" s="79"/>
    </row>
    <row r="20" spans="1:9" ht="16.5" customHeight="1">
      <c r="A20" s="80"/>
      <c r="B20" s="81"/>
      <c r="C20" s="81"/>
      <c r="D20" s="82"/>
      <c r="E20" s="76" t="s">
        <v>44</v>
      </c>
      <c r="F20" s="74">
        <v>100</v>
      </c>
      <c r="G20" s="74"/>
      <c r="H20" s="72">
        <f t="shared" si="1"/>
        <v>-100</v>
      </c>
      <c r="I20" s="108"/>
    </row>
    <row r="21" spans="1:9" ht="16.5" customHeight="1">
      <c r="A21" s="80"/>
      <c r="B21" s="81"/>
      <c r="C21" s="81"/>
      <c r="D21" s="82"/>
      <c r="E21" s="76" t="s">
        <v>45</v>
      </c>
      <c r="F21" s="74">
        <v>1500</v>
      </c>
      <c r="G21" s="74">
        <v>3500</v>
      </c>
      <c r="H21" s="72">
        <f t="shared" si="1"/>
        <v>133.333333333333</v>
      </c>
      <c r="I21" s="108"/>
    </row>
    <row r="22" spans="1:9" ht="16.5" customHeight="1">
      <c r="A22" s="80"/>
      <c r="B22" s="81"/>
      <c r="C22" s="81"/>
      <c r="D22" s="82"/>
      <c r="E22" s="78" t="s">
        <v>46</v>
      </c>
      <c r="F22" s="74">
        <v>1108</v>
      </c>
      <c r="G22" s="74">
        <v>921</v>
      </c>
      <c r="H22" s="72">
        <f t="shared" si="1"/>
        <v>-16.8772563176895</v>
      </c>
      <c r="I22" s="108"/>
    </row>
    <row r="23" spans="1:9" ht="16.5" customHeight="1">
      <c r="A23" s="80"/>
      <c r="B23" s="81"/>
      <c r="C23" s="81"/>
      <c r="D23" s="82"/>
      <c r="E23" s="78" t="s">
        <v>47</v>
      </c>
      <c r="F23" s="74"/>
      <c r="G23" s="74">
        <v>3250</v>
      </c>
      <c r="H23" s="72">
        <v>100</v>
      </c>
      <c r="I23" s="79"/>
    </row>
    <row r="24" spans="1:9" ht="16.5" customHeight="1">
      <c r="A24" s="80"/>
      <c r="B24" s="81"/>
      <c r="C24" s="81"/>
      <c r="D24" s="82"/>
      <c r="E24" s="78" t="s">
        <v>48</v>
      </c>
      <c r="F24" s="65">
        <v>180</v>
      </c>
      <c r="G24" s="65"/>
      <c r="H24" s="72"/>
      <c r="I24" s="60"/>
    </row>
    <row r="25" spans="1:9" ht="18" customHeight="1">
      <c r="A25" s="80"/>
      <c r="B25" s="81"/>
      <c r="C25" s="81"/>
      <c r="D25" s="82"/>
      <c r="E25" s="73" t="s">
        <v>49</v>
      </c>
      <c r="F25" s="74">
        <f>SUM(F31:F40)</f>
        <v>16642</v>
      </c>
      <c r="G25" s="74">
        <f>SUM(G31:G40)</f>
        <v>15797</v>
      </c>
      <c r="H25" s="72">
        <f>(G25-F25)/F25*100</f>
        <v>-5.07751472178825</v>
      </c>
      <c r="I25" s="108"/>
    </row>
    <row r="26" spans="1:9" ht="27" customHeight="1">
      <c r="A26" s="83" t="s">
        <v>50</v>
      </c>
      <c r="B26" s="84"/>
      <c r="C26" s="84"/>
      <c r="D26" s="85"/>
      <c r="E26" s="86"/>
      <c r="F26" s="87"/>
      <c r="G26" s="87"/>
      <c r="H26" s="88"/>
      <c r="I26" s="109"/>
    </row>
    <row r="27" spans="1:9" ht="36" customHeight="1">
      <c r="A27" s="113" t="s">
        <v>1</v>
      </c>
      <c r="B27" s="54"/>
      <c r="C27" s="54"/>
      <c r="D27" s="54"/>
      <c r="E27" s="54"/>
      <c r="F27" s="55"/>
      <c r="G27" s="55"/>
      <c r="H27" s="54"/>
      <c r="I27" s="54"/>
    </row>
    <row r="28" spans="1:9" ht="18" customHeight="1">
      <c r="A28" s="89"/>
      <c r="B28" s="89"/>
      <c r="C28" s="89"/>
      <c r="D28" s="89"/>
      <c r="E28" s="89"/>
      <c r="F28" s="90"/>
      <c r="G28" s="90"/>
      <c r="H28" s="89"/>
      <c r="I28" s="110" t="s">
        <v>2</v>
      </c>
    </row>
    <row r="29" spans="1:9" ht="21" customHeight="1">
      <c r="A29" s="59" t="s">
        <v>3</v>
      </c>
      <c r="B29" s="60" t="s">
        <v>4</v>
      </c>
      <c r="C29" s="60" t="s">
        <v>5</v>
      </c>
      <c r="D29" s="61" t="s">
        <v>6</v>
      </c>
      <c r="E29" s="62" t="s">
        <v>51</v>
      </c>
      <c r="F29" s="63" t="s">
        <v>8</v>
      </c>
      <c r="G29" s="64" t="s">
        <v>5</v>
      </c>
      <c r="H29" s="60" t="s">
        <v>6</v>
      </c>
      <c r="I29" s="60" t="s">
        <v>9</v>
      </c>
    </row>
    <row r="30" spans="1:9" ht="21" customHeight="1">
      <c r="A30" s="59"/>
      <c r="B30" s="65"/>
      <c r="C30" s="65" t="s">
        <v>10</v>
      </c>
      <c r="D30" s="66" t="s">
        <v>11</v>
      </c>
      <c r="E30" s="67" t="s">
        <v>12</v>
      </c>
      <c r="F30" s="68"/>
      <c r="G30" s="69" t="s">
        <v>10</v>
      </c>
      <c r="H30" s="65" t="s">
        <v>11</v>
      </c>
      <c r="I30" s="60"/>
    </row>
    <row r="31" spans="1:9" ht="16.5" customHeight="1">
      <c r="A31" s="80"/>
      <c r="B31" s="65"/>
      <c r="C31" s="65"/>
      <c r="D31" s="65"/>
      <c r="E31" s="80" t="s">
        <v>52</v>
      </c>
      <c r="F31" s="74">
        <v>500</v>
      </c>
      <c r="G31" s="74">
        <v>500</v>
      </c>
      <c r="H31" s="72">
        <f aca="true" t="shared" si="2" ref="H31:H38">(G31-F31)/F31*100</f>
        <v>0</v>
      </c>
      <c r="I31" s="108"/>
    </row>
    <row r="32" spans="1:9" ht="16.5" customHeight="1">
      <c r="A32" s="80"/>
      <c r="B32" s="65"/>
      <c r="C32" s="65"/>
      <c r="D32" s="65"/>
      <c r="E32" s="91" t="s">
        <v>53</v>
      </c>
      <c r="F32" s="74">
        <v>9100</v>
      </c>
      <c r="G32" s="74">
        <v>9000</v>
      </c>
      <c r="H32" s="72">
        <f t="shared" si="2"/>
        <v>-1.0989010989011</v>
      </c>
      <c r="I32" s="108"/>
    </row>
    <row r="33" spans="1:9" ht="16.5" customHeight="1">
      <c r="A33" s="80"/>
      <c r="B33" s="65"/>
      <c r="C33" s="65"/>
      <c r="D33" s="65"/>
      <c r="E33" s="70" t="s">
        <v>54</v>
      </c>
      <c r="F33" s="74">
        <v>3000</v>
      </c>
      <c r="G33" s="74">
        <v>3000</v>
      </c>
      <c r="H33" s="72">
        <f t="shared" si="2"/>
        <v>0</v>
      </c>
      <c r="I33" s="111"/>
    </row>
    <row r="34" spans="1:9" ht="16.5" customHeight="1">
      <c r="A34" s="77"/>
      <c r="B34" s="91"/>
      <c r="C34" s="91"/>
      <c r="D34" s="92"/>
      <c r="E34" s="70" t="s">
        <v>55</v>
      </c>
      <c r="F34" s="74">
        <v>2000</v>
      </c>
      <c r="G34" s="74">
        <v>2000</v>
      </c>
      <c r="H34" s="72">
        <f t="shared" si="2"/>
        <v>0</v>
      </c>
      <c r="I34" s="108"/>
    </row>
    <row r="35" spans="1:9" ht="21" customHeight="1">
      <c r="A35" s="93" t="s">
        <v>56</v>
      </c>
      <c r="B35" s="52">
        <v>101445</v>
      </c>
      <c r="C35" s="91">
        <v>89626</v>
      </c>
      <c r="D35" s="92"/>
      <c r="E35" s="70" t="s">
        <v>57</v>
      </c>
      <c r="F35" s="10">
        <v>542</v>
      </c>
      <c r="G35" s="10">
        <v>397</v>
      </c>
      <c r="H35" s="72">
        <f t="shared" si="2"/>
        <v>-26.7527675276753</v>
      </c>
      <c r="I35" s="108"/>
    </row>
    <row r="36" spans="1:9" ht="21" customHeight="1">
      <c r="A36" s="93" t="s">
        <v>58</v>
      </c>
      <c r="B36" s="52">
        <f>SUM(B37:B38)</f>
        <v>42360</v>
      </c>
      <c r="C36" s="52">
        <f>SUM(C37:C38)</f>
        <v>0</v>
      </c>
      <c r="D36" s="92"/>
      <c r="E36" s="78" t="s">
        <v>59</v>
      </c>
      <c r="F36" s="74">
        <v>500</v>
      </c>
      <c r="G36" s="74">
        <v>500</v>
      </c>
      <c r="H36" s="72">
        <f t="shared" si="2"/>
        <v>0</v>
      </c>
      <c r="I36" s="108"/>
    </row>
    <row r="37" spans="1:9" ht="21" customHeight="1">
      <c r="A37" s="70" t="s">
        <v>60</v>
      </c>
      <c r="B37" s="52">
        <v>19809</v>
      </c>
      <c r="C37" s="94"/>
      <c r="D37" s="92"/>
      <c r="E37" s="70" t="s">
        <v>61</v>
      </c>
      <c r="F37" s="74">
        <v>500</v>
      </c>
      <c r="G37" s="74">
        <v>300</v>
      </c>
      <c r="H37" s="72">
        <f t="shared" si="2"/>
        <v>-40</v>
      </c>
      <c r="I37" s="108"/>
    </row>
    <row r="38" spans="1:9" ht="25.5" customHeight="1">
      <c r="A38" s="70" t="s">
        <v>62</v>
      </c>
      <c r="B38" s="52">
        <v>22551</v>
      </c>
      <c r="C38" s="91"/>
      <c r="D38" s="92"/>
      <c r="E38" s="78" t="s">
        <v>63</v>
      </c>
      <c r="F38" s="74">
        <v>500</v>
      </c>
      <c r="G38" s="74">
        <v>100</v>
      </c>
      <c r="H38" s="72">
        <f t="shared" si="2"/>
        <v>-80</v>
      </c>
      <c r="I38" s="108"/>
    </row>
    <row r="39" spans="1:9" ht="21" customHeight="1">
      <c r="A39" s="70" t="s">
        <v>64</v>
      </c>
      <c r="B39" s="52">
        <v>4030</v>
      </c>
      <c r="C39" s="94"/>
      <c r="D39" s="52"/>
      <c r="E39" s="70"/>
      <c r="F39" s="74"/>
      <c r="G39" s="74"/>
      <c r="H39" s="72"/>
      <c r="I39" s="108"/>
    </row>
    <row r="40" spans="1:9" ht="21" customHeight="1">
      <c r="A40" s="70" t="s">
        <v>65</v>
      </c>
      <c r="B40" s="52">
        <v>117754</v>
      </c>
      <c r="C40" s="91">
        <v>80000</v>
      </c>
      <c r="D40" s="92"/>
      <c r="E40" s="78"/>
      <c r="F40" s="74"/>
      <c r="G40" s="74"/>
      <c r="H40" s="72"/>
      <c r="I40" s="108"/>
    </row>
    <row r="41" spans="1:9" ht="18" customHeight="1">
      <c r="A41" s="95" t="s">
        <v>66</v>
      </c>
      <c r="B41" s="52">
        <v>700</v>
      </c>
      <c r="C41" s="91"/>
      <c r="D41" s="92"/>
      <c r="E41" s="77" t="s">
        <v>67</v>
      </c>
      <c r="F41" s="74">
        <v>278600</v>
      </c>
      <c r="G41" s="74">
        <f>SUM(G6:G30)</f>
        <v>275300</v>
      </c>
      <c r="H41" s="96">
        <f aca="true" t="shared" si="3" ref="H41">(G41-F41)/F41*100</f>
        <v>-1.18449389806174</v>
      </c>
      <c r="I41" s="108"/>
    </row>
    <row r="42" spans="1:9" ht="18" customHeight="1">
      <c r="A42" s="93" t="s">
        <v>68</v>
      </c>
      <c r="B42" s="52">
        <v>1051</v>
      </c>
      <c r="C42" s="91"/>
      <c r="D42" s="82"/>
      <c r="E42" s="70" t="s">
        <v>69</v>
      </c>
      <c r="F42" s="74">
        <f>F43</f>
        <v>18725</v>
      </c>
      <c r="G42" s="74">
        <f>G43</f>
        <v>18326</v>
      </c>
      <c r="H42" s="72"/>
      <c r="I42" s="112"/>
    </row>
    <row r="43" spans="1:9" ht="18" customHeight="1">
      <c r="A43" s="52"/>
      <c r="B43" s="52"/>
      <c r="C43" s="52"/>
      <c r="D43" s="82"/>
      <c r="E43" s="97" t="s">
        <v>70</v>
      </c>
      <c r="F43" s="98">
        <f>SUM(F44:F45)</f>
        <v>18725</v>
      </c>
      <c r="G43" s="98">
        <f>SUM(G44:G45)</f>
        <v>18326</v>
      </c>
      <c r="H43" s="99"/>
      <c r="I43" s="112"/>
    </row>
    <row r="44" spans="1:9" ht="18" customHeight="1">
      <c r="A44" s="52"/>
      <c r="B44" s="52"/>
      <c r="C44" s="52"/>
      <c r="D44" s="82"/>
      <c r="E44" s="100" t="s">
        <v>71</v>
      </c>
      <c r="F44" s="101">
        <v>5857</v>
      </c>
      <c r="G44" s="101">
        <v>5857</v>
      </c>
      <c r="H44" s="99"/>
      <c r="I44" s="112"/>
    </row>
    <row r="45" spans="1:9" ht="18" customHeight="1">
      <c r="A45" s="52"/>
      <c r="B45" s="52"/>
      <c r="C45" s="52"/>
      <c r="D45" s="82"/>
      <c r="E45" s="100" t="s">
        <v>72</v>
      </c>
      <c r="F45" s="101">
        <v>12868</v>
      </c>
      <c r="G45" s="101">
        <v>12469</v>
      </c>
      <c r="H45" s="99"/>
      <c r="I45" s="112"/>
    </row>
    <row r="46" spans="1:9" ht="27" customHeight="1">
      <c r="A46" s="52"/>
      <c r="B46" s="52"/>
      <c r="C46" s="52"/>
      <c r="D46" s="82"/>
      <c r="E46" s="102" t="s">
        <v>73</v>
      </c>
      <c r="F46" s="101"/>
      <c r="G46" s="101"/>
      <c r="H46" s="99"/>
      <c r="I46" s="112"/>
    </row>
    <row r="47" spans="1:9" ht="21" customHeight="1">
      <c r="A47" s="52"/>
      <c r="B47" s="52"/>
      <c r="C47" s="52"/>
      <c r="D47" s="82"/>
      <c r="E47" s="70" t="s">
        <v>74</v>
      </c>
      <c r="F47" s="74"/>
      <c r="G47" s="74"/>
      <c r="H47" s="99"/>
      <c r="I47" s="112"/>
    </row>
    <row r="48" spans="1:9" ht="21" customHeight="1">
      <c r="A48" s="103" t="s">
        <v>75</v>
      </c>
      <c r="B48" s="104">
        <f>SUM(B6,B35,B36,B39,B40,B41,B42)</f>
        <v>383649</v>
      </c>
      <c r="C48" s="104">
        <f>SUM(C6,C35,C36,C37,C38,C39,C40,C41)</f>
        <v>293626</v>
      </c>
      <c r="D48" s="104"/>
      <c r="E48" s="77" t="s">
        <v>76</v>
      </c>
      <c r="F48" s="74">
        <f>SUM(F41,F42,F46,F47)</f>
        <v>297325</v>
      </c>
      <c r="G48" s="74">
        <f>SUM(G41,G42,G46,G47)</f>
        <v>293626</v>
      </c>
      <c r="H48" s="72"/>
      <c r="I48" s="112"/>
    </row>
    <row r="49" spans="1:9" ht="30" customHeight="1">
      <c r="A49" s="105" t="s">
        <v>77</v>
      </c>
      <c r="B49" s="106"/>
      <c r="C49" s="106"/>
      <c r="D49" s="106"/>
      <c r="E49" s="106"/>
      <c r="F49" s="106"/>
      <c r="G49" s="106"/>
      <c r="H49" s="106"/>
      <c r="I49" s="106"/>
    </row>
  </sheetData>
  <sheetProtection/>
  <mergeCells count="19">
    <mergeCell ref="A2:I2"/>
    <mergeCell ref="A27:I27"/>
    <mergeCell ref="A49:I49"/>
    <mergeCell ref="A4:A5"/>
    <mergeCell ref="A29:A30"/>
    <mergeCell ref="B4:B5"/>
    <mergeCell ref="B29:B30"/>
    <mergeCell ref="C4:C5"/>
    <mergeCell ref="C29:C30"/>
    <mergeCell ref="D4:D5"/>
    <mergeCell ref="D29:D30"/>
    <mergeCell ref="F4:F5"/>
    <mergeCell ref="F29:F30"/>
    <mergeCell ref="G4:G5"/>
    <mergeCell ref="G29:G30"/>
    <mergeCell ref="H4:H5"/>
    <mergeCell ref="H29:H30"/>
    <mergeCell ref="I4:I5"/>
    <mergeCell ref="I29:I30"/>
  </mergeCells>
  <printOptions/>
  <pageMargins left="0.550694444444444" right="0.354166666666667" top="0.39305555555555605" bottom="0.511805555555556" header="0.314583333333333" footer="0.354166666666667"/>
  <pageSetup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SheetLayoutView="100" workbookViewId="0" topLeftCell="A1">
      <selection activeCell="B3" sqref="B3"/>
    </sheetView>
  </sheetViews>
  <sheetFormatPr defaultColWidth="8.796875" defaultRowHeight="15"/>
  <cols>
    <col min="1" max="1" width="26.8984375" style="0" customWidth="1"/>
    <col min="2" max="2" width="11.59765625" style="0" customWidth="1"/>
    <col min="3" max="3" width="10.796875" style="0" customWidth="1"/>
    <col min="4" max="4" width="24.19921875" style="0" customWidth="1"/>
    <col min="5" max="5" width="11" style="0" customWidth="1"/>
    <col min="6" max="6" width="10.5" style="0" customWidth="1"/>
  </cols>
  <sheetData>
    <row r="1" ht="26.25" customHeight="1">
      <c r="A1" s="2" t="s">
        <v>78</v>
      </c>
    </row>
    <row r="2" spans="1:6" ht="40.5" customHeight="1">
      <c r="A2" s="43" t="s">
        <v>79</v>
      </c>
      <c r="B2" s="43"/>
      <c r="C2" s="43"/>
      <c r="D2" s="43"/>
      <c r="E2" s="43"/>
      <c r="F2" s="43"/>
    </row>
    <row r="3" spans="1:6" ht="24" customHeight="1">
      <c r="A3" s="4"/>
      <c r="B3" s="44"/>
      <c r="C3" s="44"/>
      <c r="D3" s="44"/>
      <c r="E3" s="44"/>
      <c r="F3" s="45" t="s">
        <v>80</v>
      </c>
    </row>
    <row r="4" spans="1:6" ht="43.5" customHeight="1">
      <c r="A4" s="8" t="s">
        <v>81</v>
      </c>
      <c r="B4" s="8" t="s">
        <v>82</v>
      </c>
      <c r="C4" s="8" t="s">
        <v>83</v>
      </c>
      <c r="D4" s="8" t="s">
        <v>81</v>
      </c>
      <c r="E4" s="8" t="s">
        <v>82</v>
      </c>
      <c r="F4" s="8" t="s">
        <v>83</v>
      </c>
    </row>
    <row r="5" spans="1:6" ht="27" customHeight="1">
      <c r="A5" s="9" t="s">
        <v>84</v>
      </c>
      <c r="B5" s="10">
        <v>26000</v>
      </c>
      <c r="C5" s="46"/>
      <c r="D5" s="11" t="s">
        <v>85</v>
      </c>
      <c r="E5" s="47">
        <f>E6</f>
        <v>26000</v>
      </c>
      <c r="F5" s="46"/>
    </row>
    <row r="6" spans="1:6" ht="27" customHeight="1">
      <c r="A6" s="9"/>
      <c r="B6" s="48"/>
      <c r="C6" s="46"/>
      <c r="D6" s="49" t="s">
        <v>86</v>
      </c>
      <c r="E6" s="47">
        <f>SUM(E7:E9)</f>
        <v>26000</v>
      </c>
      <c r="F6" s="46"/>
    </row>
    <row r="7" spans="1:6" ht="27" customHeight="1">
      <c r="A7" s="9"/>
      <c r="B7" s="48"/>
      <c r="C7" s="46"/>
      <c r="D7" s="50" t="s">
        <v>87</v>
      </c>
      <c r="E7" s="47">
        <v>20000</v>
      </c>
      <c r="F7" s="46"/>
    </row>
    <row r="8" spans="1:6" ht="27" customHeight="1">
      <c r="A8" s="9"/>
      <c r="B8" s="48"/>
      <c r="C8" s="46"/>
      <c r="D8" s="50" t="s">
        <v>88</v>
      </c>
      <c r="E8" s="47">
        <v>2000</v>
      </c>
      <c r="F8" s="46"/>
    </row>
    <row r="9" spans="1:6" ht="27" customHeight="1">
      <c r="A9" s="9"/>
      <c r="B9" s="48"/>
      <c r="C9" s="46"/>
      <c r="D9" s="51" t="s">
        <v>89</v>
      </c>
      <c r="E9" s="47">
        <v>4000</v>
      </c>
      <c r="F9" s="46"/>
    </row>
    <row r="10" spans="1:6" ht="27" customHeight="1">
      <c r="A10" s="9"/>
      <c r="B10" s="48"/>
      <c r="C10" s="46"/>
      <c r="D10" s="11"/>
      <c r="E10" s="47"/>
      <c r="F10" s="46"/>
    </row>
    <row r="11" spans="1:6" ht="27" customHeight="1">
      <c r="A11" s="9"/>
      <c r="B11" s="48"/>
      <c r="C11" s="46"/>
      <c r="D11" s="11"/>
      <c r="E11" s="47"/>
      <c r="F11" s="46"/>
    </row>
    <row r="12" spans="1:6" ht="27" customHeight="1">
      <c r="A12" s="9" t="s">
        <v>90</v>
      </c>
      <c r="B12" s="48"/>
      <c r="C12" s="46"/>
      <c r="D12" s="9" t="s">
        <v>91</v>
      </c>
      <c r="E12" s="47"/>
      <c r="F12" s="46"/>
    </row>
    <row r="13" spans="1:6" ht="27" customHeight="1">
      <c r="A13" s="9"/>
      <c r="B13" s="48"/>
      <c r="C13" s="46"/>
      <c r="D13" s="11"/>
      <c r="E13" s="47"/>
      <c r="F13" s="46"/>
    </row>
    <row r="14" spans="1:6" ht="27" customHeight="1">
      <c r="A14" s="9"/>
      <c r="B14" s="48"/>
      <c r="C14" s="46"/>
      <c r="D14" s="11"/>
      <c r="E14" s="47"/>
      <c r="F14" s="46"/>
    </row>
    <row r="15" spans="1:6" ht="27" customHeight="1">
      <c r="A15" s="9"/>
      <c r="B15" s="48"/>
      <c r="C15" s="46"/>
      <c r="D15" s="11"/>
      <c r="E15" s="47"/>
      <c r="F15" s="46"/>
    </row>
    <row r="16" spans="1:6" ht="27" customHeight="1">
      <c r="A16" s="52"/>
      <c r="B16" s="48"/>
      <c r="C16" s="46"/>
      <c r="D16" s="14"/>
      <c r="E16" s="47"/>
      <c r="F16" s="46"/>
    </row>
    <row r="17" spans="1:6" ht="27" customHeight="1">
      <c r="A17" s="8" t="s">
        <v>92</v>
      </c>
      <c r="B17" s="10">
        <f>SUM(B5:B6,B12)</f>
        <v>26000</v>
      </c>
      <c r="C17" s="46"/>
      <c r="D17" s="8" t="s">
        <v>93</v>
      </c>
      <c r="E17" s="47">
        <f>SUM(E5,E11,E12)</f>
        <v>26000</v>
      </c>
      <c r="F17" s="46"/>
    </row>
  </sheetData>
  <sheetProtection/>
  <printOptions/>
  <pageMargins left="0.75" right="0.75" top="0.590277777777778" bottom="0.66875" header="0.472222222222222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zoomScaleSheetLayoutView="100" workbookViewId="0" topLeftCell="A1">
      <selection activeCell="D5" sqref="D5:D6"/>
    </sheetView>
  </sheetViews>
  <sheetFormatPr defaultColWidth="8.796875" defaultRowHeight="15"/>
  <cols>
    <col min="1" max="1" width="14.69921875" style="0" customWidth="1"/>
    <col min="2" max="2" width="8.796875" style="0" hidden="1" customWidth="1"/>
    <col min="3" max="3" width="2.19921875" style="0" hidden="1" customWidth="1"/>
    <col min="13" max="14" width="8.796875" style="0" hidden="1" customWidth="1"/>
  </cols>
  <sheetData>
    <row r="1" ht="22.5" customHeight="1">
      <c r="A1" s="2" t="s">
        <v>94</v>
      </c>
    </row>
    <row r="2" spans="1:14" ht="37.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4"/>
      <c r="N2" s="34"/>
    </row>
    <row r="3" spans="1:14" ht="37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35" t="s">
        <v>80</v>
      </c>
      <c r="L3" s="35"/>
      <c r="M3" s="34"/>
      <c r="N3" s="34"/>
    </row>
    <row r="4" spans="1:14" ht="37.5" customHeight="1">
      <c r="A4" s="19" t="s">
        <v>96</v>
      </c>
      <c r="B4" s="20" t="s">
        <v>97</v>
      </c>
      <c r="C4" s="21"/>
      <c r="D4" s="21"/>
      <c r="E4" s="21"/>
      <c r="F4" s="21"/>
      <c r="G4" s="21"/>
      <c r="H4" s="22"/>
      <c r="I4" s="36" t="s">
        <v>98</v>
      </c>
      <c r="J4" s="36"/>
      <c r="K4" s="36"/>
      <c r="L4" s="36"/>
      <c r="M4" s="37" t="s">
        <v>99</v>
      </c>
      <c r="N4" s="38" t="s">
        <v>100</v>
      </c>
    </row>
    <row r="5" spans="1:14" ht="37.5" customHeight="1">
      <c r="A5" s="19"/>
      <c r="B5" s="23" t="s">
        <v>101</v>
      </c>
      <c r="C5" s="23" t="s">
        <v>102</v>
      </c>
      <c r="D5" s="24" t="s">
        <v>101</v>
      </c>
      <c r="E5" s="25" t="s">
        <v>103</v>
      </c>
      <c r="F5" s="25" t="s">
        <v>104</v>
      </c>
      <c r="G5" s="25" t="s">
        <v>105</v>
      </c>
      <c r="H5" s="25" t="s">
        <v>106</v>
      </c>
      <c r="I5" s="24" t="s">
        <v>101</v>
      </c>
      <c r="J5" s="39" t="s">
        <v>107</v>
      </c>
      <c r="K5" s="39" t="s">
        <v>108</v>
      </c>
      <c r="L5" s="39" t="s">
        <v>109</v>
      </c>
      <c r="M5" s="37"/>
      <c r="N5" s="38"/>
    </row>
    <row r="6" spans="1:14" ht="37.5" customHeight="1">
      <c r="A6" s="19"/>
      <c r="B6" s="26"/>
      <c r="C6" s="26"/>
      <c r="D6" s="27"/>
      <c r="E6" s="28"/>
      <c r="F6" s="28"/>
      <c r="G6" s="28"/>
      <c r="H6" s="28"/>
      <c r="I6" s="27"/>
      <c r="J6" s="40"/>
      <c r="K6" s="40"/>
      <c r="L6" s="40"/>
      <c r="M6" s="37"/>
      <c r="N6" s="38"/>
    </row>
    <row r="7" spans="1:14" ht="37.5" customHeight="1">
      <c r="A7" s="29" t="s">
        <v>110</v>
      </c>
      <c r="B7" s="30">
        <f aca="true" t="shared" si="0" ref="B7:L7">SUM(B8:B9)</f>
        <v>56357.68</v>
      </c>
      <c r="C7" s="30">
        <f t="shared" si="0"/>
        <v>0</v>
      </c>
      <c r="D7" s="30">
        <f t="shared" si="0"/>
        <v>56357.68</v>
      </c>
      <c r="E7" s="30">
        <f t="shared" si="0"/>
        <v>20128.68</v>
      </c>
      <c r="F7" s="30">
        <f t="shared" si="0"/>
        <v>550</v>
      </c>
      <c r="G7" s="30">
        <f t="shared" si="0"/>
        <v>35448</v>
      </c>
      <c r="H7" s="30">
        <f t="shared" si="0"/>
        <v>231</v>
      </c>
      <c r="I7" s="30">
        <f t="shared" si="0"/>
        <v>49908</v>
      </c>
      <c r="J7" s="30">
        <f t="shared" si="0"/>
        <v>49875</v>
      </c>
      <c r="K7" s="30">
        <f t="shared" si="0"/>
        <v>0</v>
      </c>
      <c r="L7" s="30">
        <f t="shared" si="0"/>
        <v>33</v>
      </c>
      <c r="M7" s="41">
        <f>B7-I7</f>
        <v>6449.68</v>
      </c>
      <c r="N7" s="42">
        <f>D7-I7</f>
        <v>6449.68</v>
      </c>
    </row>
    <row r="8" spans="1:14" ht="37.5" customHeight="1">
      <c r="A8" s="31" t="s">
        <v>111</v>
      </c>
      <c r="B8" s="30">
        <f>SUM(C8:D8)</f>
        <v>13285.68</v>
      </c>
      <c r="C8" s="30"/>
      <c r="D8" s="30">
        <f>SUM(E8:H8)</f>
        <v>13285.68</v>
      </c>
      <c r="E8" s="32">
        <v>3092.68</v>
      </c>
      <c r="F8" s="32">
        <v>524</v>
      </c>
      <c r="G8" s="32">
        <v>9638</v>
      </c>
      <c r="H8" s="32">
        <v>31</v>
      </c>
      <c r="I8" s="30">
        <f>SUM(J8:L8)</f>
        <v>9826</v>
      </c>
      <c r="J8" s="32">
        <v>9813</v>
      </c>
      <c r="K8" s="32"/>
      <c r="L8" s="32">
        <v>13</v>
      </c>
      <c r="M8" s="41">
        <f>B8-I8</f>
        <v>3459.68</v>
      </c>
      <c r="N8" s="42">
        <f>D8-I8</f>
        <v>3459.68</v>
      </c>
    </row>
    <row r="9" spans="1:14" ht="37.5" customHeight="1">
      <c r="A9" s="33" t="s">
        <v>112</v>
      </c>
      <c r="B9" s="30">
        <f>SUM(C9:D9)</f>
        <v>43072</v>
      </c>
      <c r="C9" s="30"/>
      <c r="D9" s="30">
        <f>SUM(E9:H9)</f>
        <v>43072</v>
      </c>
      <c r="E9" s="32">
        <v>17036</v>
      </c>
      <c r="F9" s="32">
        <v>26</v>
      </c>
      <c r="G9" s="32">
        <v>25810</v>
      </c>
      <c r="H9" s="32">
        <v>200</v>
      </c>
      <c r="I9" s="30">
        <f>SUM(J9:L9)</f>
        <v>40082</v>
      </c>
      <c r="J9" s="32">
        <v>40062</v>
      </c>
      <c r="K9" s="32"/>
      <c r="L9" s="32">
        <v>20</v>
      </c>
      <c r="M9" s="41">
        <f>B9-I9</f>
        <v>2990</v>
      </c>
      <c r="N9" s="42">
        <f>D9-I9</f>
        <v>2990</v>
      </c>
    </row>
  </sheetData>
  <sheetProtection/>
  <mergeCells count="19">
    <mergeCell ref="A2:L2"/>
    <mergeCell ref="A3:J3"/>
    <mergeCell ref="K3:L3"/>
    <mergeCell ref="B4:H4"/>
    <mergeCell ref="I4:L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4:N6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SheetLayoutView="100" workbookViewId="0" topLeftCell="A19">
      <selection activeCell="D1" sqref="A1:D65536"/>
    </sheetView>
  </sheetViews>
  <sheetFormatPr defaultColWidth="8.796875" defaultRowHeight="15"/>
  <cols>
    <col min="1" max="1" width="36.296875" style="0" customWidth="1"/>
    <col min="2" max="2" width="10.19921875" style="1" customWidth="1"/>
    <col min="3" max="3" width="36.69921875" style="0" customWidth="1"/>
    <col min="4" max="4" width="11.09765625" style="1" customWidth="1"/>
  </cols>
  <sheetData>
    <row r="1" ht="21" customHeight="1">
      <c r="A1" s="2" t="s">
        <v>113</v>
      </c>
    </row>
    <row r="2" spans="1:4" ht="37.5" customHeight="1">
      <c r="A2" s="3" t="s">
        <v>114</v>
      </c>
      <c r="B2" s="3"/>
      <c r="C2" s="3"/>
      <c r="D2" s="3"/>
    </row>
    <row r="3" spans="1:4" ht="27" customHeight="1">
      <c r="A3" s="4"/>
      <c r="B3" s="5"/>
      <c r="C3" s="6"/>
      <c r="D3" s="5" t="s">
        <v>80</v>
      </c>
    </row>
    <row r="4" spans="1:4" ht="27" customHeight="1">
      <c r="A4" s="7" t="s">
        <v>115</v>
      </c>
      <c r="B4" s="7"/>
      <c r="C4" s="7" t="s">
        <v>116</v>
      </c>
      <c r="D4" s="7"/>
    </row>
    <row r="5" spans="1:4" ht="36.75" customHeight="1">
      <c r="A5" s="8" t="s">
        <v>81</v>
      </c>
      <c r="B5" s="8" t="s">
        <v>82</v>
      </c>
      <c r="C5" s="8" t="s">
        <v>81</v>
      </c>
      <c r="D5" s="8" t="s">
        <v>82</v>
      </c>
    </row>
    <row r="6" spans="1:4" ht="27" customHeight="1">
      <c r="A6" s="9" t="s">
        <v>117</v>
      </c>
      <c r="B6" s="10"/>
      <c r="C6" s="9" t="s">
        <v>118</v>
      </c>
      <c r="D6" s="10"/>
    </row>
    <row r="7" spans="1:4" ht="27" customHeight="1">
      <c r="A7" s="9" t="s">
        <v>119</v>
      </c>
      <c r="B7" s="10"/>
      <c r="C7" s="9" t="s">
        <v>120</v>
      </c>
      <c r="D7" s="10"/>
    </row>
    <row r="8" spans="1:4" ht="27" customHeight="1">
      <c r="A8" s="9" t="s">
        <v>121</v>
      </c>
      <c r="B8" s="10"/>
      <c r="C8" s="9" t="s">
        <v>122</v>
      </c>
      <c r="D8" s="10"/>
    </row>
    <row r="9" spans="1:4" ht="27" customHeight="1">
      <c r="A9" s="9" t="s">
        <v>123</v>
      </c>
      <c r="B9" s="10"/>
      <c r="C9" s="9" t="s">
        <v>124</v>
      </c>
      <c r="D9" s="10"/>
    </row>
    <row r="10" spans="1:4" ht="27" customHeight="1">
      <c r="A10" s="9" t="s">
        <v>125</v>
      </c>
      <c r="B10" s="10"/>
      <c r="C10" s="9" t="s">
        <v>126</v>
      </c>
      <c r="D10" s="10"/>
    </row>
    <row r="11" spans="1:4" ht="27" customHeight="1">
      <c r="A11" s="9" t="s">
        <v>127</v>
      </c>
      <c r="B11" s="10">
        <v>230</v>
      </c>
      <c r="C11" s="9" t="s">
        <v>128</v>
      </c>
      <c r="D11" s="10"/>
    </row>
    <row r="12" spans="1:4" ht="27" customHeight="1">
      <c r="A12" s="9"/>
      <c r="B12" s="10"/>
      <c r="C12" s="9" t="s">
        <v>129</v>
      </c>
      <c r="D12" s="10">
        <v>230</v>
      </c>
    </row>
    <row r="13" spans="1:4" ht="27" customHeight="1">
      <c r="A13" s="9"/>
      <c r="B13" s="10"/>
      <c r="C13" s="11"/>
      <c r="D13" s="12"/>
    </row>
    <row r="14" spans="1:4" ht="27" customHeight="1">
      <c r="A14" s="9"/>
      <c r="B14" s="10"/>
      <c r="C14" s="11"/>
      <c r="D14" s="12"/>
    </row>
    <row r="15" spans="1:4" ht="27" customHeight="1">
      <c r="A15" s="9"/>
      <c r="B15" s="10"/>
      <c r="C15" s="11" t="s">
        <v>130</v>
      </c>
      <c r="D15" s="10">
        <f>B11-D12</f>
        <v>0</v>
      </c>
    </row>
    <row r="16" spans="1:4" ht="27" customHeight="1">
      <c r="A16" s="13"/>
      <c r="B16" s="10"/>
      <c r="C16" s="14"/>
      <c r="D16" s="15"/>
    </row>
    <row r="17" spans="1:4" ht="27" customHeight="1">
      <c r="A17" s="8" t="s">
        <v>92</v>
      </c>
      <c r="B17" s="10">
        <f>SUM(B6:B11)</f>
        <v>230</v>
      </c>
      <c r="C17" s="8" t="s">
        <v>93</v>
      </c>
      <c r="D17" s="10">
        <f>SUM(D6:D12,D15)</f>
        <v>230</v>
      </c>
    </row>
  </sheetData>
  <sheetProtection/>
  <mergeCells count="3">
    <mergeCell ref="A2:D2"/>
    <mergeCell ref="A4:B4"/>
    <mergeCell ref="C4:D4"/>
  </mergeCells>
  <printOptions/>
  <pageMargins left="0.75" right="0.75" top="0.66875" bottom="0.786805555555556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大型食肉宠物</cp:lastModifiedBy>
  <cp:lastPrinted>2021-03-29T07:27:00Z</cp:lastPrinted>
  <dcterms:created xsi:type="dcterms:W3CDTF">2020-02-29T07:16:00Z</dcterms:created>
  <dcterms:modified xsi:type="dcterms:W3CDTF">2021-04-13T07:44:33Z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81D8E118D7984369A66E20664C425FF1</vt:lpwstr>
  </property>
</Properties>
</file>